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rawTubing Schools\FSAE Formula-Mini Baja\Excel BOM\"/>
    </mc:Choice>
  </mc:AlternateContent>
  <xr:revisionPtr revIDLastSave="0" documentId="13_ncr:1_{4754B9D6-BB51-4203-9B73-D63DAE1B7E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1" l="1"/>
  <c r="D92" i="1"/>
  <c r="E92" i="1"/>
  <c r="F92" i="1" s="1"/>
  <c r="C79" i="1"/>
  <c r="C81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17" i="1"/>
  <c r="I76" i="1"/>
  <c r="I75" i="1"/>
  <c r="I69" i="1"/>
  <c r="I68" i="1"/>
  <c r="I67" i="1"/>
  <c r="I66" i="1"/>
  <c r="I65" i="1"/>
  <c r="C80" i="1" l="1"/>
  <c r="D109" i="1"/>
  <c r="D111" i="1"/>
  <c r="E93" i="1"/>
  <c r="F93" i="1" s="1"/>
  <c r="D93" i="1"/>
  <c r="E95" i="1" l="1"/>
  <c r="F95" i="1" s="1"/>
  <c r="D95" i="1"/>
  <c r="E96" i="1"/>
  <c r="F96" i="1" s="1"/>
  <c r="D96" i="1"/>
  <c r="E91" i="1" l="1"/>
  <c r="F91" i="1" s="1"/>
  <c r="D91" i="1"/>
  <c r="E90" i="1"/>
  <c r="F90" i="1" s="1"/>
  <c r="D90" i="1"/>
  <c r="D110" i="1"/>
  <c r="D108" i="1"/>
  <c r="D107" i="1"/>
  <c r="E88" i="1"/>
  <c r="D88" i="1"/>
  <c r="D89" i="1"/>
  <c r="E89" i="1"/>
  <c r="D99" i="1" l="1"/>
  <c r="F88" i="1"/>
  <c r="F89" i="1"/>
  <c r="D98" i="1"/>
  <c r="D113" i="1"/>
</calcChain>
</file>

<file path=xl/sharedStrings.xml><?xml version="1.0" encoding="utf-8"?>
<sst xmlns="http://schemas.openxmlformats.org/spreadsheetml/2006/main" count="225" uniqueCount="87">
  <si>
    <t>Customer</t>
  </si>
  <si>
    <t>Qnty</t>
  </si>
  <si>
    <t>Dim 1</t>
  </si>
  <si>
    <t>Type</t>
  </si>
  <si>
    <t>Dim 2</t>
  </si>
  <si>
    <t>outside dim</t>
  </si>
  <si>
    <t>Dim 3</t>
  </si>
  <si>
    <t>(in.)</t>
  </si>
  <si>
    <t>rd</t>
  </si>
  <si>
    <t>wall thickness</t>
  </si>
  <si>
    <t>(rd,sq)</t>
  </si>
  <si>
    <t>xxx</t>
  </si>
  <si>
    <t>aprox length</t>
  </si>
  <si>
    <t># holes</t>
  </si>
  <si>
    <t># bends</t>
  </si>
  <si>
    <t>Part Number</t>
  </si>
  <si>
    <t>Ass'y Dwg</t>
  </si>
  <si>
    <t>Item No</t>
  </si>
  <si>
    <t>(optional)</t>
  </si>
  <si>
    <t>Tube Bending Summary</t>
  </si>
  <si>
    <t>tube od</t>
  </si>
  <si>
    <t># tubes</t>
  </si>
  <si>
    <t>No of tubes w/ bends</t>
  </si>
  <si>
    <t>Tube Size Summary</t>
  </si>
  <si>
    <t>tube size</t>
  </si>
  <si>
    <t>type</t>
  </si>
  <si>
    <t>wall</t>
  </si>
  <si>
    <t>Length</t>
  </si>
  <si>
    <t># of pcs</t>
  </si>
  <si>
    <t>(in)</t>
  </si>
  <si>
    <t>(ft)</t>
  </si>
  <si>
    <t>4130N</t>
  </si>
  <si>
    <t>Total tube length</t>
  </si>
  <si>
    <t>Total no of tubes</t>
  </si>
  <si>
    <t>pcs</t>
  </si>
  <si>
    <t>Material</t>
  </si>
  <si>
    <t>Spec</t>
  </si>
  <si>
    <t>Date:</t>
  </si>
  <si>
    <t>1bend</t>
  </si>
  <si>
    <t>2bends</t>
  </si>
  <si>
    <t>sq</t>
  </si>
  <si>
    <t>4bends</t>
  </si>
  <si>
    <t>3bends</t>
  </si>
  <si>
    <t>5bends</t>
  </si>
  <si>
    <t>Customer/ School Name:</t>
  </si>
  <si>
    <t>w/ bends</t>
  </si>
  <si>
    <t>Special Features</t>
  </si>
  <si>
    <t>extra mat'l</t>
  </si>
  <si>
    <t>SQ</t>
  </si>
  <si>
    <t>main roll hoop</t>
  </si>
  <si>
    <t>front roll hoop</t>
  </si>
  <si>
    <t>seat harness tube</t>
  </si>
  <si>
    <t>bracket1</t>
  </si>
  <si>
    <t>mach'd part1</t>
  </si>
  <si>
    <t>Univ of ABC</t>
  </si>
  <si>
    <t>Chassis Parts</t>
  </si>
  <si>
    <t>Suspension or Other Parts ( if required)</t>
  </si>
  <si>
    <t>??bend</t>
  </si>
  <si>
    <t>Additional materials (optional / if required)</t>
  </si>
  <si>
    <t>Est'd Wt.</t>
  </si>
  <si>
    <t>(lbs ea)</t>
  </si>
  <si>
    <t># pcs</t>
  </si>
  <si>
    <t>est'd wt</t>
  </si>
  <si>
    <t>total length</t>
  </si>
  <si>
    <t>C1020</t>
  </si>
  <si>
    <t>(pcs)</t>
  </si>
  <si>
    <t>lbs</t>
  </si>
  <si>
    <t>ft</t>
  </si>
  <si>
    <t>Tube Kit Summary / Material List</t>
  </si>
  <si>
    <t>xxx.XXX.xxx</t>
  </si>
  <si>
    <t>Team Contact Person:</t>
  </si>
  <si>
    <t>Phone No.:</t>
  </si>
  <si>
    <t>XXX</t>
  </si>
  <si>
    <t>e-mail:</t>
  </si>
  <si>
    <t>Tube Kit / Welded Frame / Replacement Parts</t>
  </si>
  <si>
    <t>Project Description:</t>
  </si>
  <si>
    <t>Project / Team + Year:</t>
  </si>
  <si>
    <t xml:space="preserve">FSAE 2017 </t>
  </si>
  <si>
    <t>chassis / suspension / roll hoops / spare</t>
  </si>
  <si>
    <t>Product Type:</t>
  </si>
  <si>
    <t>by other</t>
  </si>
  <si>
    <t>Customer dwg no, revision / date:</t>
  </si>
  <si>
    <t>xxx, Rev xx / date</t>
  </si>
  <si>
    <t>Sept 1 2016</t>
  </si>
  <si>
    <t>2holes (thru)</t>
  </si>
  <si>
    <t>1slot</t>
  </si>
  <si>
    <t>4slots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</si>
</sst>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[$-409]mmmm\ d\,\ yyyy;@"/>
    <numFmt numFmtId="167" formatCode="&quot;$&quot;#,##0.00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/>
    <xf numFmtId="2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1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/>
    <xf numFmtId="165" fontId="5" fillId="0" borderId="0" xfId="1" applyNumberFormat="1" applyFont="1" applyAlignment="1" applyProtection="1">
      <alignment horizontal="right"/>
    </xf>
    <xf numFmtId="1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0" borderId="0" xfId="0" applyNumberFormat="1" applyAlignment="1">
      <alignment horizontal="left"/>
    </xf>
    <xf numFmtId="1" fontId="5" fillId="4" borderId="0" xfId="1" applyNumberFormat="1" applyFont="1" applyFill="1" applyAlignment="1" applyProtection="1">
      <alignment horizontal="center"/>
    </xf>
    <xf numFmtId="165" fontId="3" fillId="4" borderId="0" xfId="0" applyNumberFormat="1" applyFont="1" applyFill="1" applyAlignment="1">
      <alignment horizontal="center"/>
    </xf>
    <xf numFmtId="165" fontId="9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horizontal="center"/>
    </xf>
    <xf numFmtId="0" fontId="4" fillId="0" borderId="0" xfId="0" applyFont="1"/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3" fillId="0" borderId="9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0" fillId="0" borderId="9" xfId="0" applyBorder="1"/>
    <xf numFmtId="0" fontId="3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0" fillId="0" borderId="9" xfId="0" applyBorder="1" applyAlignment="1">
      <alignment horizontal="right"/>
    </xf>
    <xf numFmtId="164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165" fontId="0" fillId="3" borderId="0" xfId="0" applyNumberForma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7" fontId="0" fillId="0" borderId="0" xfId="0" applyNumberFormat="1" applyBorder="1" applyAlignment="1">
      <alignment horizontal="center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4"/>
  <sheetViews>
    <sheetView tabSelected="1" topLeftCell="A43" workbookViewId="0">
      <selection activeCell="D64" sqref="D64"/>
    </sheetView>
  </sheetViews>
  <sheetFormatPr defaultRowHeight="12.75" x14ac:dyDescent="0.2"/>
  <cols>
    <col min="1" max="1" width="11.5703125" customWidth="1"/>
    <col min="2" max="2" width="21.140625" customWidth="1"/>
    <col min="3" max="3" width="11.7109375" customWidth="1"/>
    <col min="4" max="4" width="12.42578125" customWidth="1"/>
    <col min="5" max="5" width="8.85546875" customWidth="1"/>
    <col min="6" max="6" width="14.28515625" customWidth="1"/>
    <col min="7" max="9" width="12.85546875" customWidth="1"/>
    <col min="10" max="10" width="12.140625" customWidth="1"/>
    <col min="11" max="11" width="10.42578125" customWidth="1"/>
    <col min="13" max="13" width="12" customWidth="1"/>
  </cols>
  <sheetData>
    <row r="1" spans="1:13" x14ac:dyDescent="0.2">
      <c r="A1" s="6" t="s">
        <v>68</v>
      </c>
    </row>
    <row r="3" spans="1:13" x14ac:dyDescent="0.2">
      <c r="A3" s="63" t="s">
        <v>44</v>
      </c>
      <c r="C3" t="s">
        <v>54</v>
      </c>
    </row>
    <row r="4" spans="1:13" x14ac:dyDescent="0.2">
      <c r="A4" s="63" t="s">
        <v>76</v>
      </c>
      <c r="C4" s="55" t="s">
        <v>77</v>
      </c>
    </row>
    <row r="5" spans="1:13" x14ac:dyDescent="0.2">
      <c r="A5" s="63" t="s">
        <v>75</v>
      </c>
      <c r="C5" s="55" t="s">
        <v>78</v>
      </c>
    </row>
    <row r="6" spans="1:13" x14ac:dyDescent="0.2">
      <c r="A6" s="63" t="s">
        <v>79</v>
      </c>
      <c r="C6" s="55" t="s">
        <v>74</v>
      </c>
    </row>
    <row r="7" spans="1:13" x14ac:dyDescent="0.2">
      <c r="A7" s="63" t="s">
        <v>81</v>
      </c>
      <c r="C7" t="s">
        <v>82</v>
      </c>
    </row>
    <row r="8" spans="1:13" x14ac:dyDescent="0.2">
      <c r="A8" s="63" t="s">
        <v>70</v>
      </c>
      <c r="C8" s="55" t="s">
        <v>72</v>
      </c>
    </row>
    <row r="9" spans="1:13" x14ac:dyDescent="0.2">
      <c r="A9" s="63" t="s">
        <v>73</v>
      </c>
      <c r="C9" s="55" t="s">
        <v>11</v>
      </c>
    </row>
    <row r="10" spans="1:13" x14ac:dyDescent="0.2">
      <c r="A10" s="63" t="s">
        <v>71</v>
      </c>
      <c r="C10" s="55" t="s">
        <v>69</v>
      </c>
    </row>
    <row r="11" spans="1:13" x14ac:dyDescent="0.2">
      <c r="A11" s="63" t="s">
        <v>37</v>
      </c>
      <c r="C11" s="34" t="s">
        <v>83</v>
      </c>
    </row>
    <row r="13" spans="1:13" x14ac:dyDescent="0.2">
      <c r="A13" s="5" t="s">
        <v>16</v>
      </c>
      <c r="B13" s="5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6</v>
      </c>
      <c r="H13" s="1" t="s">
        <v>35</v>
      </c>
      <c r="I13" s="1" t="s">
        <v>59</v>
      </c>
      <c r="J13" s="11" t="s">
        <v>46</v>
      </c>
    </row>
    <row r="14" spans="1:13" x14ac:dyDescent="0.2">
      <c r="A14" s="5" t="s">
        <v>17</v>
      </c>
      <c r="B14" s="5" t="s">
        <v>15</v>
      </c>
      <c r="D14" s="1" t="s">
        <v>5</v>
      </c>
      <c r="E14" s="1" t="s">
        <v>10</v>
      </c>
      <c r="F14" s="1" t="s">
        <v>9</v>
      </c>
      <c r="G14" s="1" t="s">
        <v>12</v>
      </c>
      <c r="H14" s="1" t="s">
        <v>36</v>
      </c>
      <c r="I14" s="1"/>
      <c r="J14" s="1"/>
      <c r="M14" s="5"/>
    </row>
    <row r="15" spans="1:13" x14ac:dyDescent="0.2">
      <c r="B15" s="5" t="s">
        <v>18</v>
      </c>
      <c r="C15" s="5" t="s">
        <v>65</v>
      </c>
      <c r="D15" s="1" t="s">
        <v>7</v>
      </c>
      <c r="E15" s="1"/>
      <c r="F15" s="1" t="s">
        <v>7</v>
      </c>
      <c r="G15" s="1" t="s">
        <v>7</v>
      </c>
      <c r="H15" s="1"/>
      <c r="I15" s="1" t="s">
        <v>60</v>
      </c>
      <c r="J15" s="5" t="s">
        <v>14</v>
      </c>
      <c r="K15" s="5" t="s">
        <v>13</v>
      </c>
      <c r="M15" s="5"/>
    </row>
    <row r="16" spans="1:13" ht="13.5" thickBot="1" x14ac:dyDescent="0.25">
      <c r="A16" s="56" t="s">
        <v>55</v>
      </c>
      <c r="B16" s="57"/>
      <c r="C16" s="58"/>
      <c r="D16" s="59"/>
      <c r="E16" s="58"/>
      <c r="F16" s="59"/>
      <c r="G16" s="59"/>
      <c r="H16" s="59"/>
      <c r="I16" s="59"/>
      <c r="J16" s="62"/>
      <c r="K16" s="62"/>
    </row>
    <row r="17" spans="1:11" x14ac:dyDescent="0.2">
      <c r="A17" s="5">
        <v>11</v>
      </c>
      <c r="B17" s="5"/>
      <c r="C17" s="5">
        <v>1</v>
      </c>
      <c r="D17" s="3">
        <v>1</v>
      </c>
      <c r="E17" s="8" t="s">
        <v>8</v>
      </c>
      <c r="F17" s="5">
        <v>6.5000000000000002E-2</v>
      </c>
      <c r="G17" s="7">
        <v>12</v>
      </c>
      <c r="H17" s="7" t="s">
        <v>31</v>
      </c>
      <c r="I17" s="9">
        <f>+(D17^2-(D17-2*F17)^2)*PI()/4*G17*0.284</f>
        <v>0.65069044032270218</v>
      </c>
      <c r="J17" s="13"/>
      <c r="K17" s="1"/>
    </row>
    <row r="18" spans="1:11" x14ac:dyDescent="0.2">
      <c r="A18" s="5">
        <v>12</v>
      </c>
      <c r="B18" s="5"/>
      <c r="C18" s="5">
        <v>1</v>
      </c>
      <c r="D18" s="3">
        <v>1</v>
      </c>
      <c r="E18" s="8" t="s">
        <v>8</v>
      </c>
      <c r="F18" s="5">
        <v>6.5000000000000002E-2</v>
      </c>
      <c r="G18" s="7">
        <v>15</v>
      </c>
      <c r="H18" s="7" t="s">
        <v>31</v>
      </c>
      <c r="I18" s="9">
        <f t="shared" ref="I18:I62" si="0">+(D18^2-(D18-2*F18)^2)*PI()/4*G18*0.284</f>
        <v>0.81336305040337775</v>
      </c>
      <c r="J18" s="13"/>
      <c r="K18" s="1"/>
    </row>
    <row r="19" spans="1:11" x14ac:dyDescent="0.2">
      <c r="A19" s="5">
        <v>13</v>
      </c>
      <c r="B19" s="5"/>
      <c r="C19" s="5">
        <v>1</v>
      </c>
      <c r="D19" s="3">
        <v>1</v>
      </c>
      <c r="E19" s="8" t="s">
        <v>8</v>
      </c>
      <c r="F19" s="5">
        <v>6.5000000000000002E-2</v>
      </c>
      <c r="G19" s="7">
        <v>14.08</v>
      </c>
      <c r="H19" s="7" t="s">
        <v>31</v>
      </c>
      <c r="I19" s="9">
        <f t="shared" si="0"/>
        <v>0.76347678331197055</v>
      </c>
      <c r="J19" s="29"/>
      <c r="K19" s="1"/>
    </row>
    <row r="20" spans="1:11" x14ac:dyDescent="0.2">
      <c r="A20" s="1">
        <v>14</v>
      </c>
      <c r="B20" s="1"/>
      <c r="C20" s="1">
        <v>1</v>
      </c>
      <c r="D20" s="3">
        <v>1</v>
      </c>
      <c r="E20" s="8" t="s">
        <v>8</v>
      </c>
      <c r="F20" s="5">
        <v>6.5000000000000002E-2</v>
      </c>
      <c r="G20" s="9">
        <v>14.08</v>
      </c>
      <c r="H20" s="7" t="s">
        <v>31</v>
      </c>
      <c r="I20" s="9">
        <f t="shared" si="0"/>
        <v>0.76347678331197055</v>
      </c>
      <c r="J20" s="29"/>
      <c r="K20" s="1"/>
    </row>
    <row r="21" spans="1:11" x14ac:dyDescent="0.2">
      <c r="A21" s="5">
        <v>15</v>
      </c>
      <c r="B21" s="5" t="s">
        <v>50</v>
      </c>
      <c r="C21" s="5">
        <v>1</v>
      </c>
      <c r="D21" s="3">
        <v>1</v>
      </c>
      <c r="E21" s="8" t="s">
        <v>8</v>
      </c>
      <c r="F21" s="5">
        <v>9.5000000000000001E-2</v>
      </c>
      <c r="G21" s="7">
        <v>54.63</v>
      </c>
      <c r="H21" s="7" t="s">
        <v>31</v>
      </c>
      <c r="I21" s="9">
        <f t="shared" si="0"/>
        <v>4.1905555086335404</v>
      </c>
      <c r="J21" s="13" t="s">
        <v>41</v>
      </c>
      <c r="K21" s="1"/>
    </row>
    <row r="22" spans="1:11" x14ac:dyDescent="0.2">
      <c r="A22" s="5">
        <v>16</v>
      </c>
      <c r="B22" s="5"/>
      <c r="C22" s="5">
        <v>1</v>
      </c>
      <c r="D22" s="3">
        <v>1</v>
      </c>
      <c r="E22" s="8" t="s">
        <v>8</v>
      </c>
      <c r="F22" s="5">
        <v>9.5000000000000001E-2</v>
      </c>
      <c r="G22" s="7">
        <v>14.25</v>
      </c>
      <c r="H22" s="7" t="s">
        <v>31</v>
      </c>
      <c r="I22" s="9">
        <f t="shared" si="0"/>
        <v>1.0930883397039712</v>
      </c>
      <c r="J22" s="13"/>
      <c r="K22" s="1"/>
    </row>
    <row r="23" spans="1:11" x14ac:dyDescent="0.2">
      <c r="A23" s="5">
        <v>17</v>
      </c>
      <c r="B23" s="5" t="s">
        <v>49</v>
      </c>
      <c r="C23" s="5">
        <v>1</v>
      </c>
      <c r="D23" s="3">
        <v>1</v>
      </c>
      <c r="E23" s="8" t="s">
        <v>8</v>
      </c>
      <c r="F23" s="5">
        <v>9.5000000000000001E-2</v>
      </c>
      <c r="G23" s="7">
        <v>100.745</v>
      </c>
      <c r="H23" s="7" t="s">
        <v>31</v>
      </c>
      <c r="I23" s="9">
        <f t="shared" si="0"/>
        <v>7.7279427918229189</v>
      </c>
      <c r="J23" s="13" t="s">
        <v>41</v>
      </c>
      <c r="K23" s="1"/>
    </row>
    <row r="24" spans="1:11" x14ac:dyDescent="0.2">
      <c r="A24" s="5">
        <v>18</v>
      </c>
      <c r="B24" s="5"/>
      <c r="C24" s="5">
        <v>1</v>
      </c>
      <c r="D24" s="3">
        <v>1</v>
      </c>
      <c r="E24" s="8" t="s">
        <v>8</v>
      </c>
      <c r="F24" s="5">
        <v>9.5000000000000001E-2</v>
      </c>
      <c r="G24" s="7">
        <v>20.25</v>
      </c>
      <c r="H24" s="7" t="s">
        <v>31</v>
      </c>
      <c r="I24" s="9">
        <f t="shared" si="0"/>
        <v>1.5533360616845906</v>
      </c>
      <c r="J24" s="13"/>
      <c r="K24" s="1"/>
    </row>
    <row r="25" spans="1:11" x14ac:dyDescent="0.2">
      <c r="A25" s="5">
        <v>19</v>
      </c>
      <c r="B25" s="5"/>
      <c r="C25" s="5">
        <v>1</v>
      </c>
      <c r="D25" s="3">
        <v>1</v>
      </c>
      <c r="E25" s="8" t="s">
        <v>8</v>
      </c>
      <c r="F25" s="5">
        <v>4.9000000000000002E-2</v>
      </c>
      <c r="G25" s="7">
        <v>14.882999999999999</v>
      </c>
      <c r="H25" s="7" t="s">
        <v>31</v>
      </c>
      <c r="I25" s="9">
        <f t="shared" si="0"/>
        <v>0.61877860844785149</v>
      </c>
      <c r="J25" s="13"/>
      <c r="K25" s="1"/>
    </row>
    <row r="26" spans="1:11" x14ac:dyDescent="0.2">
      <c r="A26" s="5">
        <v>20</v>
      </c>
      <c r="B26" s="5"/>
      <c r="C26" s="5">
        <v>1</v>
      </c>
      <c r="D26" s="3">
        <v>1</v>
      </c>
      <c r="E26" s="8" t="s">
        <v>8</v>
      </c>
      <c r="F26" s="5">
        <v>4.9000000000000002E-2</v>
      </c>
      <c r="G26" s="7">
        <v>17.382999999999999</v>
      </c>
      <c r="H26" s="7" t="s">
        <v>31</v>
      </c>
      <c r="I26" s="9">
        <f t="shared" si="0"/>
        <v>0.72271911245373932</v>
      </c>
      <c r="J26" s="13"/>
      <c r="K26" s="1"/>
    </row>
    <row r="27" spans="1:11" x14ac:dyDescent="0.2">
      <c r="A27" s="5">
        <v>21</v>
      </c>
      <c r="B27" s="5"/>
      <c r="C27" s="5">
        <v>1</v>
      </c>
      <c r="D27" s="3">
        <v>1</v>
      </c>
      <c r="E27" s="8" t="s">
        <v>8</v>
      </c>
      <c r="F27" s="5">
        <v>4.9000000000000002E-2</v>
      </c>
      <c r="G27" s="7">
        <v>10.077999999999999</v>
      </c>
      <c r="H27" s="7" t="s">
        <v>31</v>
      </c>
      <c r="I27" s="9">
        <f t="shared" si="0"/>
        <v>0.41900495974853502</v>
      </c>
      <c r="J27" s="13"/>
      <c r="K27" s="1"/>
    </row>
    <row r="28" spans="1:11" x14ac:dyDescent="0.2">
      <c r="A28" s="5">
        <v>22</v>
      </c>
      <c r="B28" s="5"/>
      <c r="C28" s="5">
        <v>1</v>
      </c>
      <c r="D28" s="3">
        <v>1</v>
      </c>
      <c r="E28" s="8" t="s">
        <v>8</v>
      </c>
      <c r="F28" s="5">
        <v>4.9000000000000002E-2</v>
      </c>
      <c r="G28" s="7">
        <v>10.077999999999999</v>
      </c>
      <c r="H28" s="7" t="s">
        <v>31</v>
      </c>
      <c r="I28" s="9">
        <f t="shared" si="0"/>
        <v>0.41900495974853502</v>
      </c>
      <c r="J28" s="13"/>
      <c r="K28" s="1"/>
    </row>
    <row r="29" spans="1:11" x14ac:dyDescent="0.2">
      <c r="A29" s="5">
        <v>23</v>
      </c>
      <c r="B29" s="5"/>
      <c r="C29" s="5">
        <v>1</v>
      </c>
      <c r="D29" s="3">
        <v>1</v>
      </c>
      <c r="E29" s="8" t="s">
        <v>8</v>
      </c>
      <c r="F29" s="5">
        <v>6.5000000000000002E-2</v>
      </c>
      <c r="G29" s="7">
        <v>28.018000000000001</v>
      </c>
      <c r="H29" s="7" t="s">
        <v>31</v>
      </c>
      <c r="I29" s="9">
        <f t="shared" si="0"/>
        <v>1.5192537297467892</v>
      </c>
      <c r="J29" s="13"/>
      <c r="K29" s="5" t="s">
        <v>84</v>
      </c>
    </row>
    <row r="30" spans="1:11" x14ac:dyDescent="0.2">
      <c r="A30" s="5">
        <v>24</v>
      </c>
      <c r="B30" s="5"/>
      <c r="C30" s="5">
        <v>1</v>
      </c>
      <c r="D30" s="3">
        <v>1</v>
      </c>
      <c r="E30" s="8" t="s">
        <v>8</v>
      </c>
      <c r="F30" s="5">
        <v>6.5000000000000002E-2</v>
      </c>
      <c r="G30" s="7">
        <v>28.018000000000001</v>
      </c>
      <c r="H30" s="7" t="s">
        <v>31</v>
      </c>
      <c r="I30" s="9">
        <f t="shared" si="0"/>
        <v>1.5192537297467892</v>
      </c>
      <c r="J30" s="13"/>
      <c r="K30" s="5" t="s">
        <v>84</v>
      </c>
    </row>
    <row r="31" spans="1:11" x14ac:dyDescent="0.2">
      <c r="A31" s="5">
        <v>25</v>
      </c>
      <c r="B31" s="5"/>
      <c r="C31" s="5">
        <v>1</v>
      </c>
      <c r="D31" s="3">
        <v>1</v>
      </c>
      <c r="E31" s="8" t="s">
        <v>8</v>
      </c>
      <c r="F31" s="5">
        <v>4.9000000000000002E-2</v>
      </c>
      <c r="G31" s="7">
        <v>28.638000000000002</v>
      </c>
      <c r="H31" s="7" t="s">
        <v>31</v>
      </c>
      <c r="I31" s="9">
        <f t="shared" si="0"/>
        <v>1.1906592614882465</v>
      </c>
      <c r="J31" s="13"/>
      <c r="K31" s="1"/>
    </row>
    <row r="32" spans="1:11" x14ac:dyDescent="0.2">
      <c r="A32" s="5">
        <v>26</v>
      </c>
      <c r="B32" s="5"/>
      <c r="C32" s="5">
        <v>1</v>
      </c>
      <c r="D32" s="3">
        <v>1</v>
      </c>
      <c r="E32" s="8" t="s">
        <v>8</v>
      </c>
      <c r="F32" s="5">
        <v>4.9000000000000002E-2</v>
      </c>
      <c r="G32" s="7">
        <v>28.638000000000002</v>
      </c>
      <c r="H32" s="7" t="s">
        <v>31</v>
      </c>
      <c r="I32" s="9">
        <f t="shared" si="0"/>
        <v>1.1906592614882465</v>
      </c>
      <c r="J32" s="13"/>
      <c r="K32" s="1"/>
    </row>
    <row r="33" spans="1:11" x14ac:dyDescent="0.2">
      <c r="A33" s="5">
        <v>27</v>
      </c>
      <c r="B33" s="5"/>
      <c r="C33" s="5">
        <v>1</v>
      </c>
      <c r="D33" s="3">
        <v>1</v>
      </c>
      <c r="E33" s="8" t="s">
        <v>8</v>
      </c>
      <c r="F33" s="5">
        <v>6.5000000000000002E-2</v>
      </c>
      <c r="G33" s="7">
        <v>32.213000000000001</v>
      </c>
      <c r="H33" s="7" t="s">
        <v>31</v>
      </c>
      <c r="I33" s="9">
        <f t="shared" si="0"/>
        <v>1.7467242628429338</v>
      </c>
      <c r="J33" s="13"/>
      <c r="K33" s="1"/>
    </row>
    <row r="34" spans="1:11" x14ac:dyDescent="0.2">
      <c r="A34" s="5">
        <v>28</v>
      </c>
      <c r="B34" s="5"/>
      <c r="C34" s="5">
        <v>1</v>
      </c>
      <c r="D34" s="3">
        <v>1</v>
      </c>
      <c r="E34" s="8" t="s">
        <v>8</v>
      </c>
      <c r="F34" s="5">
        <v>6.5000000000000002E-2</v>
      </c>
      <c r="G34" s="7">
        <v>32.213000000000001</v>
      </c>
      <c r="H34" s="7" t="s">
        <v>31</v>
      </c>
      <c r="I34" s="9">
        <f t="shared" si="0"/>
        <v>1.7467242628429338</v>
      </c>
      <c r="J34" s="13"/>
      <c r="K34" s="1"/>
    </row>
    <row r="35" spans="1:11" x14ac:dyDescent="0.2">
      <c r="A35" s="5">
        <v>29</v>
      </c>
      <c r="B35" s="5"/>
      <c r="C35" s="5">
        <v>1</v>
      </c>
      <c r="D35" s="3">
        <v>1</v>
      </c>
      <c r="E35" s="8" t="s">
        <v>8</v>
      </c>
      <c r="F35" s="5">
        <v>6.5000000000000002E-2</v>
      </c>
      <c r="G35" s="7">
        <v>34.664999999999999</v>
      </c>
      <c r="H35" s="7" t="s">
        <v>31</v>
      </c>
      <c r="I35" s="9">
        <f t="shared" si="0"/>
        <v>1.8796820094822058</v>
      </c>
      <c r="J35" s="13"/>
      <c r="K35" s="1"/>
    </row>
    <row r="36" spans="1:11" x14ac:dyDescent="0.2">
      <c r="A36" s="5">
        <v>30</v>
      </c>
      <c r="B36" s="5"/>
      <c r="C36" s="5">
        <v>1</v>
      </c>
      <c r="D36" s="3">
        <v>1</v>
      </c>
      <c r="E36" s="8" t="s">
        <v>8</v>
      </c>
      <c r="F36" s="5">
        <v>6.5000000000000002E-2</v>
      </c>
      <c r="G36" s="7">
        <v>34.664999999999999</v>
      </c>
      <c r="H36" s="7" t="s">
        <v>31</v>
      </c>
      <c r="I36" s="9">
        <f t="shared" si="0"/>
        <v>1.8796820094822058</v>
      </c>
      <c r="J36" s="13"/>
      <c r="K36" s="1"/>
    </row>
    <row r="37" spans="1:11" x14ac:dyDescent="0.2">
      <c r="A37" s="1">
        <v>31</v>
      </c>
      <c r="B37" s="1"/>
      <c r="C37" s="1">
        <v>1</v>
      </c>
      <c r="D37" s="3">
        <v>1</v>
      </c>
      <c r="E37" s="8" t="s">
        <v>8</v>
      </c>
      <c r="F37" s="5">
        <v>6.5000000000000002E-2</v>
      </c>
      <c r="G37" s="9">
        <v>30.599</v>
      </c>
      <c r="H37" s="7" t="s">
        <v>31</v>
      </c>
      <c r="I37" s="9">
        <f t="shared" si="0"/>
        <v>1.6592063986195302</v>
      </c>
      <c r="J37" s="13" t="s">
        <v>38</v>
      </c>
      <c r="K37" s="1"/>
    </row>
    <row r="38" spans="1:11" x14ac:dyDescent="0.2">
      <c r="A38" s="5">
        <v>32</v>
      </c>
      <c r="B38" s="5"/>
      <c r="C38" s="5">
        <v>1</v>
      </c>
      <c r="D38" s="3">
        <v>1</v>
      </c>
      <c r="E38" s="8" t="s">
        <v>8</v>
      </c>
      <c r="F38" s="5">
        <v>6.5000000000000002E-2</v>
      </c>
      <c r="G38" s="7">
        <v>30.599</v>
      </c>
      <c r="H38" s="7" t="s">
        <v>31</v>
      </c>
      <c r="I38" s="9">
        <f t="shared" si="0"/>
        <v>1.6592063986195302</v>
      </c>
      <c r="J38" s="13" t="s">
        <v>38</v>
      </c>
      <c r="K38" s="1"/>
    </row>
    <row r="39" spans="1:11" x14ac:dyDescent="0.2">
      <c r="A39" s="5">
        <v>33</v>
      </c>
      <c r="B39" s="5"/>
      <c r="C39" s="5">
        <v>1</v>
      </c>
      <c r="D39" s="3">
        <v>1</v>
      </c>
      <c r="E39" s="8" t="s">
        <v>8</v>
      </c>
      <c r="F39" s="5">
        <v>4.9000000000000002E-2</v>
      </c>
      <c r="G39" s="7">
        <v>3</v>
      </c>
      <c r="H39" s="7" t="s">
        <v>31</v>
      </c>
      <c r="I39" s="9">
        <f t="shared" si="0"/>
        <v>0.12472860480706542</v>
      </c>
      <c r="J39" s="13"/>
      <c r="K39" s="1"/>
    </row>
    <row r="40" spans="1:11" x14ac:dyDescent="0.2">
      <c r="A40" s="1">
        <v>34</v>
      </c>
      <c r="B40" s="1"/>
      <c r="C40" s="1">
        <v>1</v>
      </c>
      <c r="D40" s="3">
        <v>1</v>
      </c>
      <c r="E40" s="8" t="s">
        <v>8</v>
      </c>
      <c r="F40" s="5">
        <v>4.9000000000000002E-2</v>
      </c>
      <c r="G40" s="9">
        <v>3</v>
      </c>
      <c r="H40" s="7" t="s">
        <v>31</v>
      </c>
      <c r="I40" s="9">
        <f t="shared" si="0"/>
        <v>0.12472860480706542</v>
      </c>
      <c r="J40" s="13"/>
      <c r="K40" s="5"/>
    </row>
    <row r="41" spans="1:11" x14ac:dyDescent="0.2">
      <c r="A41" s="5">
        <v>35</v>
      </c>
      <c r="B41" s="5"/>
      <c r="C41" s="5">
        <v>1</v>
      </c>
      <c r="D41" s="3">
        <v>1</v>
      </c>
      <c r="E41" s="8" t="s">
        <v>8</v>
      </c>
      <c r="F41" s="5">
        <v>4.9000000000000002E-2</v>
      </c>
      <c r="G41" s="7">
        <v>12.885</v>
      </c>
      <c r="H41" s="7" t="s">
        <v>31</v>
      </c>
      <c r="I41" s="9">
        <f t="shared" si="0"/>
        <v>0.53570935764634597</v>
      </c>
      <c r="J41" s="13"/>
      <c r="K41" s="1" t="s">
        <v>85</v>
      </c>
    </row>
    <row r="42" spans="1:11" x14ac:dyDescent="0.2">
      <c r="A42" s="5">
        <v>36</v>
      </c>
      <c r="B42" s="5"/>
      <c r="C42" s="5">
        <v>1</v>
      </c>
      <c r="D42" s="3">
        <v>1</v>
      </c>
      <c r="E42" s="8" t="s">
        <v>8</v>
      </c>
      <c r="F42" s="5">
        <v>4.9000000000000002E-2</v>
      </c>
      <c r="G42" s="7">
        <v>12.885</v>
      </c>
      <c r="H42" s="7" t="s">
        <v>31</v>
      </c>
      <c r="I42" s="9">
        <f t="shared" si="0"/>
        <v>0.53570935764634597</v>
      </c>
      <c r="J42" s="13"/>
      <c r="K42" s="1"/>
    </row>
    <row r="43" spans="1:11" x14ac:dyDescent="0.2">
      <c r="A43" s="5">
        <v>37</v>
      </c>
      <c r="B43" s="5"/>
      <c r="C43" s="5">
        <v>1</v>
      </c>
      <c r="D43" s="3">
        <v>1</v>
      </c>
      <c r="E43" s="8" t="s">
        <v>8</v>
      </c>
      <c r="F43" s="5">
        <v>4.9000000000000002E-2</v>
      </c>
      <c r="G43" s="7">
        <v>15.186999999999999</v>
      </c>
      <c r="H43" s="7" t="s">
        <v>31</v>
      </c>
      <c r="I43" s="9">
        <f t="shared" si="0"/>
        <v>0.63141777373496744</v>
      </c>
      <c r="J43" s="13"/>
      <c r="K43" s="5"/>
    </row>
    <row r="44" spans="1:11" x14ac:dyDescent="0.2">
      <c r="A44" s="1">
        <v>38</v>
      </c>
      <c r="B44" s="1"/>
      <c r="C44" s="1">
        <v>1</v>
      </c>
      <c r="D44" s="3">
        <v>1</v>
      </c>
      <c r="E44" s="8" t="s">
        <v>8</v>
      </c>
      <c r="F44" s="5">
        <v>4.9000000000000002E-2</v>
      </c>
      <c r="G44" s="9">
        <v>15.186999999999999</v>
      </c>
      <c r="H44" s="7" t="s">
        <v>31</v>
      </c>
      <c r="I44" s="9">
        <f t="shared" si="0"/>
        <v>0.63141777373496744</v>
      </c>
      <c r="J44" s="13"/>
      <c r="K44" s="5"/>
    </row>
    <row r="45" spans="1:11" x14ac:dyDescent="0.2">
      <c r="A45" s="5">
        <v>39</v>
      </c>
      <c r="B45" s="5"/>
      <c r="C45" s="5">
        <v>1</v>
      </c>
      <c r="D45" s="3">
        <v>1</v>
      </c>
      <c r="E45" s="8" t="s">
        <v>8</v>
      </c>
      <c r="F45" s="5">
        <v>4.9000000000000002E-2</v>
      </c>
      <c r="G45" s="7">
        <v>34.381999999999998</v>
      </c>
      <c r="H45" s="7" t="s">
        <v>31</v>
      </c>
      <c r="I45" s="9">
        <f t="shared" si="0"/>
        <v>1.4294729634921743</v>
      </c>
      <c r="J45" s="13" t="s">
        <v>38</v>
      </c>
      <c r="K45" s="1"/>
    </row>
    <row r="46" spans="1:11" x14ac:dyDescent="0.2">
      <c r="A46" s="5">
        <v>40</v>
      </c>
      <c r="B46" s="5"/>
      <c r="C46" s="5">
        <v>1</v>
      </c>
      <c r="D46" s="3">
        <v>1</v>
      </c>
      <c r="E46" s="8" t="s">
        <v>8</v>
      </c>
      <c r="F46" s="5">
        <v>4.9000000000000002E-2</v>
      </c>
      <c r="G46" s="7">
        <v>34.381999999999998</v>
      </c>
      <c r="H46" s="7" t="s">
        <v>31</v>
      </c>
      <c r="I46" s="9">
        <f t="shared" si="0"/>
        <v>1.4294729634921743</v>
      </c>
      <c r="J46" s="13" t="s">
        <v>38</v>
      </c>
      <c r="K46" s="1"/>
    </row>
    <row r="47" spans="1:11" x14ac:dyDescent="0.2">
      <c r="A47" s="5">
        <v>41</v>
      </c>
      <c r="B47" s="5"/>
      <c r="C47" s="5">
        <v>1</v>
      </c>
      <c r="D47" s="3">
        <v>1</v>
      </c>
      <c r="E47" s="8" t="s">
        <v>8</v>
      </c>
      <c r="F47" s="5">
        <v>4.9000000000000002E-2</v>
      </c>
      <c r="G47" s="7">
        <v>11.62</v>
      </c>
      <c r="H47" s="7" t="s">
        <v>31</v>
      </c>
      <c r="I47" s="9">
        <f t="shared" si="0"/>
        <v>0.48311546261936666</v>
      </c>
      <c r="J47" s="13"/>
      <c r="K47" s="1"/>
    </row>
    <row r="48" spans="1:11" x14ac:dyDescent="0.2">
      <c r="A48" s="5">
        <v>42</v>
      </c>
      <c r="B48" s="5"/>
      <c r="C48" s="5">
        <v>1</v>
      </c>
      <c r="D48" s="3">
        <v>1</v>
      </c>
      <c r="E48" s="8" t="s">
        <v>8</v>
      </c>
      <c r="F48" s="5">
        <v>4.9000000000000002E-2</v>
      </c>
      <c r="G48" s="7">
        <v>19.898</v>
      </c>
      <c r="H48" s="7" t="s">
        <v>31</v>
      </c>
      <c r="I48" s="9">
        <f t="shared" si="0"/>
        <v>0.82728325948366255</v>
      </c>
      <c r="J48" s="13"/>
      <c r="K48" s="1"/>
    </row>
    <row r="49" spans="1:12" x14ac:dyDescent="0.2">
      <c r="A49" s="5">
        <v>43</v>
      </c>
      <c r="B49" s="1"/>
      <c r="C49" s="1">
        <v>1</v>
      </c>
      <c r="D49" s="3">
        <v>1</v>
      </c>
      <c r="E49" s="8" t="s">
        <v>8</v>
      </c>
      <c r="F49" s="5">
        <v>4.9000000000000002E-2</v>
      </c>
      <c r="G49" s="9">
        <v>10.301</v>
      </c>
      <c r="H49" s="7" t="s">
        <v>31</v>
      </c>
      <c r="I49" s="9">
        <f t="shared" si="0"/>
        <v>0.42827645270586029</v>
      </c>
      <c r="J49" s="13"/>
      <c r="K49" s="1"/>
    </row>
    <row r="50" spans="1:12" x14ac:dyDescent="0.2">
      <c r="A50" s="5">
        <v>44</v>
      </c>
      <c r="B50" s="1"/>
      <c r="C50" s="1">
        <v>1</v>
      </c>
      <c r="D50" s="3">
        <v>1</v>
      </c>
      <c r="E50" s="8" t="s">
        <v>8</v>
      </c>
      <c r="F50" s="5">
        <v>4.9000000000000002E-2</v>
      </c>
      <c r="G50" s="9">
        <v>10.301</v>
      </c>
      <c r="H50" s="7" t="s">
        <v>31</v>
      </c>
      <c r="I50" s="9">
        <f t="shared" si="0"/>
        <v>0.42827645270586029</v>
      </c>
      <c r="J50" s="13"/>
      <c r="K50" s="1"/>
    </row>
    <row r="51" spans="1:12" x14ac:dyDescent="0.2">
      <c r="A51" s="5">
        <v>45</v>
      </c>
      <c r="B51" s="5"/>
      <c r="C51" s="5">
        <v>1</v>
      </c>
      <c r="D51" s="3">
        <v>1</v>
      </c>
      <c r="E51" s="8" t="s">
        <v>8</v>
      </c>
      <c r="F51" s="5">
        <v>4.9000000000000002E-2</v>
      </c>
      <c r="G51" s="7">
        <v>14</v>
      </c>
      <c r="H51" s="7" t="s">
        <v>31</v>
      </c>
      <c r="I51" s="9">
        <f t="shared" si="0"/>
        <v>0.58206682243297192</v>
      </c>
      <c r="J51" s="13"/>
      <c r="K51" s="1" t="s">
        <v>86</v>
      </c>
    </row>
    <row r="52" spans="1:12" x14ac:dyDescent="0.2">
      <c r="A52" s="5">
        <v>46</v>
      </c>
      <c r="B52" s="5"/>
      <c r="C52" s="5">
        <v>1</v>
      </c>
      <c r="D52" s="3">
        <v>1</v>
      </c>
      <c r="E52" s="8" t="s">
        <v>8</v>
      </c>
      <c r="F52" s="5">
        <v>4.9000000000000002E-2</v>
      </c>
      <c r="G52" s="7">
        <v>17.427</v>
      </c>
      <c r="H52" s="7" t="s">
        <v>31</v>
      </c>
      <c r="I52" s="9">
        <f t="shared" si="0"/>
        <v>0.724548465324243</v>
      </c>
      <c r="J52" s="13"/>
      <c r="K52" s="5"/>
    </row>
    <row r="53" spans="1:12" x14ac:dyDescent="0.2">
      <c r="A53" s="5">
        <v>47</v>
      </c>
      <c r="B53" s="5"/>
      <c r="C53" s="5">
        <v>1</v>
      </c>
      <c r="D53" s="3">
        <v>1</v>
      </c>
      <c r="E53" s="8" t="s">
        <v>8</v>
      </c>
      <c r="F53" s="5">
        <v>4.9000000000000002E-2</v>
      </c>
      <c r="G53" s="7">
        <v>17.427</v>
      </c>
      <c r="H53" s="7" t="s">
        <v>31</v>
      </c>
      <c r="I53" s="9">
        <f t="shared" si="0"/>
        <v>0.724548465324243</v>
      </c>
      <c r="J53" s="13"/>
      <c r="K53" s="5"/>
    </row>
    <row r="54" spans="1:12" x14ac:dyDescent="0.2">
      <c r="A54" s="5">
        <v>48</v>
      </c>
      <c r="B54" s="5"/>
      <c r="C54" s="5">
        <v>1</v>
      </c>
      <c r="D54" s="3">
        <v>1</v>
      </c>
      <c r="E54" s="8" t="s">
        <v>8</v>
      </c>
      <c r="F54" s="5">
        <v>4.9000000000000002E-2</v>
      </c>
      <c r="G54" s="7">
        <v>36.978000000000002</v>
      </c>
      <c r="H54" s="7" t="s">
        <v>31</v>
      </c>
      <c r="I54" s="9">
        <f t="shared" si="0"/>
        <v>1.5374047828518884</v>
      </c>
      <c r="J54" s="13"/>
      <c r="K54" s="5"/>
    </row>
    <row r="55" spans="1:12" x14ac:dyDescent="0.2">
      <c r="A55" s="5">
        <v>49</v>
      </c>
      <c r="B55" s="5"/>
      <c r="C55" s="5">
        <v>1</v>
      </c>
      <c r="D55" s="3">
        <v>1</v>
      </c>
      <c r="E55" s="8" t="s">
        <v>8</v>
      </c>
      <c r="F55" s="5">
        <v>4.9000000000000002E-2</v>
      </c>
      <c r="G55" s="7">
        <v>36.978000000000002</v>
      </c>
      <c r="H55" s="7" t="s">
        <v>31</v>
      </c>
      <c r="I55" s="9">
        <f t="shared" si="0"/>
        <v>1.5374047828518884</v>
      </c>
      <c r="J55" s="13"/>
      <c r="K55" s="5"/>
    </row>
    <row r="56" spans="1:12" x14ac:dyDescent="0.2">
      <c r="A56" s="5">
        <v>50</v>
      </c>
      <c r="B56" s="5"/>
      <c r="C56" s="5">
        <v>1</v>
      </c>
      <c r="D56" s="3">
        <v>0.875</v>
      </c>
      <c r="E56" s="8" t="s">
        <v>8</v>
      </c>
      <c r="F56" s="5">
        <v>4.9000000000000002E-2</v>
      </c>
      <c r="G56" s="7">
        <v>30.195</v>
      </c>
      <c r="H56" s="7" t="s">
        <v>31</v>
      </c>
      <c r="I56" s="9">
        <f t="shared" si="0"/>
        <v>1.0903837586734502</v>
      </c>
      <c r="J56" s="13"/>
      <c r="K56" s="5"/>
    </row>
    <row r="57" spans="1:12" x14ac:dyDescent="0.2">
      <c r="A57" s="5">
        <v>51</v>
      </c>
      <c r="B57" s="5"/>
      <c r="C57" s="5">
        <v>1</v>
      </c>
      <c r="D57" s="3">
        <v>0.875</v>
      </c>
      <c r="E57" s="8" t="s">
        <v>8</v>
      </c>
      <c r="F57" s="5">
        <v>4.9000000000000002E-2</v>
      </c>
      <c r="G57" s="7">
        <v>19.285</v>
      </c>
      <c r="H57" s="7" t="s">
        <v>31</v>
      </c>
      <c r="I57" s="9">
        <f t="shared" si="0"/>
        <v>0.69640837178398696</v>
      </c>
      <c r="J57" s="13"/>
      <c r="K57" s="5"/>
    </row>
    <row r="58" spans="1:12" x14ac:dyDescent="0.2">
      <c r="A58" s="5">
        <v>52</v>
      </c>
      <c r="B58" s="5"/>
      <c r="C58" s="5">
        <v>1</v>
      </c>
      <c r="D58" s="3">
        <v>0.875</v>
      </c>
      <c r="E58" s="8" t="s">
        <v>8</v>
      </c>
      <c r="F58" s="5">
        <v>4.9000000000000002E-2</v>
      </c>
      <c r="G58" s="7">
        <v>10.909000000000001</v>
      </c>
      <c r="H58" s="7" t="s">
        <v>31</v>
      </c>
      <c r="I58" s="9">
        <f t="shared" si="0"/>
        <v>0.39393927548828178</v>
      </c>
      <c r="J58" s="13"/>
      <c r="K58" s="5"/>
    </row>
    <row r="59" spans="1:12" x14ac:dyDescent="0.2">
      <c r="A59" s="5">
        <v>53</v>
      </c>
      <c r="B59" s="5"/>
      <c r="C59" s="5">
        <v>1</v>
      </c>
      <c r="D59" s="3">
        <v>0.875</v>
      </c>
      <c r="E59" s="8" t="s">
        <v>8</v>
      </c>
      <c r="F59" s="5">
        <v>4.9000000000000002E-2</v>
      </c>
      <c r="G59" s="7">
        <v>34.909999999999997</v>
      </c>
      <c r="H59" s="7" t="s">
        <v>31</v>
      </c>
      <c r="I59" s="9">
        <f t="shared" si="0"/>
        <v>1.2606490152439191</v>
      </c>
      <c r="J59" s="13"/>
      <c r="K59" s="5"/>
    </row>
    <row r="60" spans="1:12" x14ac:dyDescent="0.2">
      <c r="A60" s="5">
        <v>54</v>
      </c>
      <c r="B60" s="5"/>
      <c r="C60" s="5">
        <v>1</v>
      </c>
      <c r="D60" s="3">
        <v>0.875</v>
      </c>
      <c r="E60" s="8" t="s">
        <v>8</v>
      </c>
      <c r="F60" s="5">
        <v>4.9000000000000002E-2</v>
      </c>
      <c r="G60" s="7">
        <v>20.93</v>
      </c>
      <c r="H60" s="7" t="s">
        <v>31</v>
      </c>
      <c r="I60" s="9">
        <f t="shared" si="0"/>
        <v>0.75581162672744862</v>
      </c>
      <c r="J60" s="13"/>
      <c r="K60" s="5"/>
    </row>
    <row r="61" spans="1:12" x14ac:dyDescent="0.2">
      <c r="A61" s="5">
        <v>55</v>
      </c>
      <c r="B61" s="5"/>
      <c r="C61" s="5">
        <v>2</v>
      </c>
      <c r="D61" s="3">
        <v>0.875</v>
      </c>
      <c r="E61" s="8" t="s">
        <v>8</v>
      </c>
      <c r="F61" s="5">
        <v>4.9000000000000002E-2</v>
      </c>
      <c r="G61" s="7">
        <v>13.98</v>
      </c>
      <c r="H61" s="7" t="s">
        <v>31</v>
      </c>
      <c r="I61" s="9">
        <f t="shared" si="0"/>
        <v>0.50483738851647075</v>
      </c>
      <c r="J61" s="13"/>
      <c r="K61" s="5"/>
    </row>
    <row r="62" spans="1:12" x14ac:dyDescent="0.2">
      <c r="A62" s="5">
        <v>56</v>
      </c>
      <c r="B62" s="5" t="s">
        <v>51</v>
      </c>
      <c r="C62" s="5">
        <v>1</v>
      </c>
      <c r="D62" s="3">
        <v>1</v>
      </c>
      <c r="E62" s="8" t="s">
        <v>8</v>
      </c>
      <c r="F62" s="5">
        <v>9.5000000000000001E-2</v>
      </c>
      <c r="G62" s="7">
        <v>26.533999999999999</v>
      </c>
      <c r="H62" s="7" t="s">
        <v>31</v>
      </c>
      <c r="I62" s="9">
        <f t="shared" si="0"/>
        <v>2.0353688425056262</v>
      </c>
      <c r="J62" s="13" t="s">
        <v>39</v>
      </c>
      <c r="K62" s="5"/>
    </row>
    <row r="63" spans="1:12" x14ac:dyDescent="0.2">
      <c r="A63" s="5"/>
      <c r="B63" s="5"/>
      <c r="C63" s="5"/>
      <c r="D63" s="3"/>
      <c r="E63" s="8"/>
      <c r="F63" s="5"/>
      <c r="G63" s="7"/>
      <c r="H63" s="7"/>
      <c r="I63" s="9"/>
      <c r="J63" s="13"/>
      <c r="K63" s="5"/>
    </row>
    <row r="64" spans="1:12" ht="13.5" thickBot="1" x14ac:dyDescent="0.25">
      <c r="A64" s="60" t="s">
        <v>56</v>
      </c>
      <c r="B64" s="57"/>
      <c r="C64" s="58"/>
      <c r="D64" s="2"/>
      <c r="E64" s="1"/>
      <c r="F64" s="2"/>
      <c r="G64" s="2"/>
      <c r="H64" s="2"/>
      <c r="I64" s="2"/>
      <c r="J64" s="2"/>
      <c r="K64" s="10"/>
      <c r="L64" s="5"/>
    </row>
    <row r="65" spans="1:12" x14ac:dyDescent="0.2">
      <c r="A65" s="5">
        <v>101</v>
      </c>
      <c r="C65" s="5">
        <v>2</v>
      </c>
      <c r="D65" s="3">
        <v>0.75</v>
      </c>
      <c r="E65" s="8" t="s">
        <v>8</v>
      </c>
      <c r="F65" s="5">
        <v>4.9000000000000002E-2</v>
      </c>
      <c r="G65" s="7">
        <v>10.301</v>
      </c>
      <c r="H65" s="7" t="s">
        <v>31</v>
      </c>
      <c r="I65" s="9">
        <f t="shared" ref="I65:I69" si="1">+(D65^2-(D65-2*F65)^2)*PI()/4*G65*0.284</f>
        <v>0.31569063443407774</v>
      </c>
      <c r="J65" s="29" t="s">
        <v>57</v>
      </c>
      <c r="L65" s="5"/>
    </row>
    <row r="66" spans="1:12" x14ac:dyDescent="0.2">
      <c r="A66" s="5">
        <v>102</v>
      </c>
      <c r="C66" s="5">
        <v>2</v>
      </c>
      <c r="D66" s="3">
        <v>0.75</v>
      </c>
      <c r="E66" s="8" t="s">
        <v>8</v>
      </c>
      <c r="F66" s="5">
        <v>4.9000000000000002E-2</v>
      </c>
      <c r="G66" s="7">
        <v>10.301</v>
      </c>
      <c r="H66" s="7" t="s">
        <v>31</v>
      </c>
      <c r="I66" s="9">
        <f t="shared" si="1"/>
        <v>0.31569063443407774</v>
      </c>
      <c r="K66" s="29"/>
      <c r="L66" s="5"/>
    </row>
    <row r="67" spans="1:12" x14ac:dyDescent="0.2">
      <c r="A67" s="5">
        <v>103</v>
      </c>
      <c r="C67" s="1">
        <v>2</v>
      </c>
      <c r="D67" s="3">
        <v>0.75</v>
      </c>
      <c r="E67" s="8" t="s">
        <v>8</v>
      </c>
      <c r="F67" s="5">
        <v>4.9000000000000002E-2</v>
      </c>
      <c r="G67" s="7">
        <v>14</v>
      </c>
      <c r="H67" s="7" t="s">
        <v>31</v>
      </c>
      <c r="I67" s="9">
        <f t="shared" si="1"/>
        <v>0.42905241064722732</v>
      </c>
      <c r="K67" s="29"/>
      <c r="L67" s="5"/>
    </row>
    <row r="68" spans="1:12" x14ac:dyDescent="0.2">
      <c r="A68" s="5">
        <v>104</v>
      </c>
      <c r="C68" s="5">
        <v>1</v>
      </c>
      <c r="D68" s="3">
        <v>0.75</v>
      </c>
      <c r="E68" s="8" t="s">
        <v>8</v>
      </c>
      <c r="F68" s="5">
        <v>4.9000000000000002E-2</v>
      </c>
      <c r="G68" s="7">
        <v>14.242000000000001</v>
      </c>
      <c r="H68" s="7" t="s">
        <v>31</v>
      </c>
      <c r="I68" s="9">
        <f t="shared" si="1"/>
        <v>0.43646888803127226</v>
      </c>
      <c r="K68" s="13"/>
      <c r="L68" s="5"/>
    </row>
    <row r="69" spans="1:12" x14ac:dyDescent="0.2">
      <c r="A69" s="5">
        <v>105</v>
      </c>
      <c r="C69" s="5">
        <v>1</v>
      </c>
      <c r="D69" s="3">
        <v>0.75</v>
      </c>
      <c r="E69" s="8" t="s">
        <v>8</v>
      </c>
      <c r="F69" s="5">
        <v>4.9000000000000002E-2</v>
      </c>
      <c r="G69" s="7">
        <v>12</v>
      </c>
      <c r="H69" s="7" t="s">
        <v>31</v>
      </c>
      <c r="I69" s="9">
        <f t="shared" si="1"/>
        <v>0.36775920912619486</v>
      </c>
      <c r="K69" s="13"/>
      <c r="L69" s="5"/>
    </row>
    <row r="70" spans="1:12" x14ac:dyDescent="0.2">
      <c r="A70" s="5">
        <v>106</v>
      </c>
      <c r="B70" s="5" t="s">
        <v>52</v>
      </c>
      <c r="C70" s="10">
        <v>0</v>
      </c>
      <c r="D70" s="3"/>
      <c r="E70" s="8"/>
      <c r="F70" s="5"/>
      <c r="G70" s="7"/>
      <c r="H70" s="7"/>
      <c r="I70" s="7"/>
      <c r="J70" s="61" t="s">
        <v>80</v>
      </c>
      <c r="K70" s="13"/>
      <c r="L70" s="5"/>
    </row>
    <row r="71" spans="1:12" x14ac:dyDescent="0.2">
      <c r="A71" s="5">
        <v>107</v>
      </c>
      <c r="B71" s="5" t="s">
        <v>53</v>
      </c>
      <c r="C71" s="10">
        <v>0</v>
      </c>
      <c r="D71" s="3"/>
      <c r="E71" s="8"/>
      <c r="F71" s="5"/>
      <c r="G71" s="7"/>
      <c r="H71" s="7"/>
      <c r="I71" s="7"/>
      <c r="J71" s="61" t="s">
        <v>80</v>
      </c>
      <c r="K71" s="13"/>
      <c r="L71" s="5"/>
    </row>
    <row r="72" spans="1:12" x14ac:dyDescent="0.2">
      <c r="A72" s="5"/>
      <c r="B72" s="5"/>
      <c r="C72" s="10"/>
      <c r="D72" s="3"/>
      <c r="E72" s="8"/>
      <c r="F72" s="5"/>
      <c r="G72" s="7"/>
      <c r="H72" s="7"/>
      <c r="I72" s="7"/>
      <c r="J72" s="61"/>
      <c r="K72" s="13"/>
      <c r="L72" s="5"/>
    </row>
    <row r="73" spans="1:12" ht="13.5" thickBot="1" x14ac:dyDescent="0.25">
      <c r="A73" s="60" t="s">
        <v>58</v>
      </c>
      <c r="B73" s="62"/>
      <c r="C73" s="54"/>
      <c r="D73" s="3"/>
      <c r="E73" s="8"/>
      <c r="F73" s="5"/>
      <c r="G73" s="7"/>
      <c r="H73" s="7"/>
      <c r="I73" s="7"/>
      <c r="J73" s="7"/>
      <c r="K73" s="13"/>
      <c r="L73" s="5"/>
    </row>
    <row r="74" spans="1:12" x14ac:dyDescent="0.2">
      <c r="A74" s="5"/>
      <c r="B74" s="5"/>
      <c r="C74" s="5"/>
      <c r="D74" s="3"/>
      <c r="E74" s="8"/>
      <c r="F74" s="5"/>
      <c r="G74" s="7"/>
      <c r="H74" s="7"/>
      <c r="I74" s="7"/>
      <c r="J74" s="7"/>
      <c r="K74" s="29"/>
      <c r="L74" s="5"/>
    </row>
    <row r="75" spans="1:12" x14ac:dyDescent="0.2">
      <c r="A75" s="5">
        <v>601</v>
      </c>
      <c r="B75" t="s">
        <v>47</v>
      </c>
      <c r="C75" s="5">
        <v>2</v>
      </c>
      <c r="D75" s="3">
        <v>1</v>
      </c>
      <c r="E75" s="8" t="s">
        <v>8</v>
      </c>
      <c r="F75" s="5">
        <v>4.9000000000000002E-2</v>
      </c>
      <c r="G75" s="7">
        <v>48</v>
      </c>
      <c r="H75" s="7" t="s">
        <v>31</v>
      </c>
      <c r="I75" s="9">
        <f>+(D75^2-(D75-2*F75)^2)*PI()/4*G75*0.284</f>
        <v>1.9956576769130467</v>
      </c>
      <c r="K75" s="13"/>
      <c r="L75" s="5"/>
    </row>
    <row r="76" spans="1:12" x14ac:dyDescent="0.2">
      <c r="A76" s="5">
        <v>602</v>
      </c>
      <c r="B76" t="s">
        <v>47</v>
      </c>
      <c r="C76" s="5">
        <v>1</v>
      </c>
      <c r="D76" s="3">
        <v>1</v>
      </c>
      <c r="E76" s="8" t="s">
        <v>8</v>
      </c>
      <c r="F76" s="5">
        <v>6.5000000000000002E-2</v>
      </c>
      <c r="G76" s="7">
        <v>48</v>
      </c>
      <c r="H76" s="7" t="s">
        <v>31</v>
      </c>
      <c r="I76" s="9">
        <f>+(D76^2-(D76-2*F76)^2)*PI()/4*G76*0.284</f>
        <v>2.6027617612908087</v>
      </c>
      <c r="K76" s="13"/>
      <c r="L76" s="5"/>
    </row>
    <row r="77" spans="1:12" x14ac:dyDescent="0.2">
      <c r="A77" s="5">
        <v>603</v>
      </c>
      <c r="B77" t="s">
        <v>47</v>
      </c>
      <c r="C77" s="5">
        <v>1</v>
      </c>
      <c r="D77" s="3">
        <v>1</v>
      </c>
      <c r="E77" s="8" t="s">
        <v>48</v>
      </c>
      <c r="F77" s="5">
        <v>4.9000000000000002E-2</v>
      </c>
      <c r="G77" s="7">
        <v>36</v>
      </c>
      <c r="H77" s="7" t="s">
        <v>31</v>
      </c>
      <c r="I77" s="9">
        <f>+(D77^2-(D77-2*F77)^2)*PI()/4*G77*0.284</f>
        <v>1.4967432576847852</v>
      </c>
      <c r="K77" s="13"/>
      <c r="L77" s="5"/>
    </row>
    <row r="78" spans="1:12" x14ac:dyDescent="0.2">
      <c r="A78" s="1"/>
      <c r="B78" s="5"/>
      <c r="C78" s="5"/>
      <c r="D78" s="3"/>
      <c r="E78" s="8"/>
      <c r="F78" s="5"/>
      <c r="G78" s="7"/>
      <c r="H78" s="7"/>
      <c r="I78" s="7"/>
      <c r="J78" s="13"/>
      <c r="K78" s="5"/>
    </row>
    <row r="79" spans="1:12" x14ac:dyDescent="0.2">
      <c r="B79" s="10" t="s">
        <v>61</v>
      </c>
      <c r="C79" s="10">
        <f>SUM(C17:C78)</f>
        <v>59</v>
      </c>
      <c r="D79" s="10" t="s">
        <v>34</v>
      </c>
    </row>
    <row r="80" spans="1:12" x14ac:dyDescent="0.2">
      <c r="B80" s="10" t="s">
        <v>62</v>
      </c>
      <c r="C80" s="30">
        <f>SUMPRODUCT(C17:C78,I17:I78)</f>
        <v>66.700222566059765</v>
      </c>
      <c r="D80" s="10" t="s">
        <v>66</v>
      </c>
    </row>
    <row r="81" spans="1:11" x14ac:dyDescent="0.2">
      <c r="B81" s="10" t="s">
        <v>63</v>
      </c>
      <c r="C81" s="30">
        <f>SUMPRODUCT(C17:C78,G17:G78)/12</f>
        <v>113.14416666666669</v>
      </c>
      <c r="D81" s="10" t="s">
        <v>67</v>
      </c>
    </row>
    <row r="82" spans="1:11" x14ac:dyDescent="0.2">
      <c r="B82" s="10"/>
      <c r="C82" s="30"/>
      <c r="D82" s="10"/>
    </row>
    <row r="84" spans="1:11" ht="15.75" thickBot="1" x14ac:dyDescent="0.3">
      <c r="A84" s="64" t="s">
        <v>23</v>
      </c>
      <c r="B84" s="62"/>
      <c r="C84" s="65"/>
      <c r="D84" s="58"/>
      <c r="E84" s="62"/>
      <c r="F84" s="62"/>
      <c r="G84" s="62"/>
    </row>
    <row r="85" spans="1:11" ht="15" x14ac:dyDescent="0.25">
      <c r="A85" s="21" t="s">
        <v>24</v>
      </c>
      <c r="B85" s="21" t="s">
        <v>25</v>
      </c>
      <c r="C85" s="21" t="s">
        <v>26</v>
      </c>
      <c r="D85" s="12" t="s">
        <v>28</v>
      </c>
      <c r="E85" s="21" t="s">
        <v>27</v>
      </c>
      <c r="F85" s="22"/>
      <c r="G85" s="21" t="s">
        <v>35</v>
      </c>
      <c r="H85" s="21"/>
      <c r="I85" s="21"/>
      <c r="J85" s="23"/>
      <c r="K85" s="12"/>
    </row>
    <row r="86" spans="1:11" ht="15" x14ac:dyDescent="0.25">
      <c r="A86" s="21" t="s">
        <v>29</v>
      </c>
      <c r="B86" s="21"/>
      <c r="C86" s="21" t="s">
        <v>29</v>
      </c>
      <c r="D86" s="12"/>
      <c r="E86" s="21" t="s">
        <v>29</v>
      </c>
      <c r="F86" s="21" t="s">
        <v>30</v>
      </c>
      <c r="G86" s="10" t="s">
        <v>36</v>
      </c>
      <c r="H86" s="10"/>
      <c r="I86" s="10"/>
      <c r="J86" s="12"/>
      <c r="K86" s="12"/>
    </row>
    <row r="87" spans="1:11" ht="15" x14ac:dyDescent="0.25">
      <c r="D87" s="1"/>
      <c r="E87" s="21"/>
      <c r="F87" s="21"/>
      <c r="J87" s="1"/>
      <c r="K87" s="1"/>
    </row>
    <row r="88" spans="1:11" ht="15" x14ac:dyDescent="0.25">
      <c r="A88" s="24">
        <v>0.75</v>
      </c>
      <c r="B88" s="25" t="s">
        <v>8</v>
      </c>
      <c r="C88" s="24">
        <v>4.9000000000000002E-2</v>
      </c>
      <c r="D88" s="31">
        <f>SUMPRODUCT(($D$17:$D$78=A88)*($E$17:$E$78=B88)*($F$17:$F$78=C88)*($C$17:$C$78))</f>
        <v>8</v>
      </c>
      <c r="E88" s="32">
        <f>SUMPRODUCT(($D$17:$D$78=A88)*($E$17:$E$78=B88)*($F$17:$F$78=C88)*($C$17:$C$78)*($G$17:$G$78))</f>
        <v>95.446000000000012</v>
      </c>
      <c r="F88" s="33">
        <f t="shared" ref="F88" si="2">+E88/12</f>
        <v>7.9538333333333346</v>
      </c>
      <c r="G88" s="5" t="s">
        <v>31</v>
      </c>
      <c r="H88" s="5"/>
      <c r="I88" s="5"/>
      <c r="J88" s="1"/>
      <c r="K88" s="14"/>
    </row>
    <row r="89" spans="1:11" ht="15" x14ac:dyDescent="0.25">
      <c r="A89" s="24">
        <v>0.875</v>
      </c>
      <c r="B89" s="25" t="s">
        <v>8</v>
      </c>
      <c r="C89" s="24">
        <v>4.9000000000000002E-2</v>
      </c>
      <c r="D89" s="31">
        <f>SUMPRODUCT(($D$17:$D$78=A89)*($E$17:$E$78=B89)*($F$17:$F$78=C89)*($C$17:$C$78))</f>
        <v>7</v>
      </c>
      <c r="E89" s="32">
        <f>SUMPRODUCT(($D$17:$D$78=A89)*($E$17:$E$78=B89)*($F$17:$F$78=C89)*($C$17:$C$78)*($G$17:$G$78))</f>
        <v>144.18900000000002</v>
      </c>
      <c r="F89" s="33">
        <f t="shared" ref="F89" si="3">+E89/12</f>
        <v>12.015750000000002</v>
      </c>
      <c r="G89" s="5" t="s">
        <v>31</v>
      </c>
      <c r="H89" s="5"/>
      <c r="I89" s="5"/>
      <c r="J89" s="1"/>
      <c r="K89" s="14"/>
    </row>
    <row r="90" spans="1:11" ht="15" x14ac:dyDescent="0.25">
      <c r="A90" s="24">
        <v>1</v>
      </c>
      <c r="B90" s="25" t="s">
        <v>8</v>
      </c>
      <c r="C90" s="24">
        <v>4.9000000000000002E-2</v>
      </c>
      <c r="D90" s="31">
        <f>SUMPRODUCT(($D$17:$D$78=A90)*($E$17:$E$78=B90)*($F$17:$F$78=C90)*($C$17:$C$78))</f>
        <v>25</v>
      </c>
      <c r="E90" s="32">
        <f>SUMPRODUCT(($D$17:$D$78=A90)*($E$17:$E$78=B90)*($F$17:$F$78=C90)*($C$17:$C$78)*($G$17:$G$78))</f>
        <v>511.53600000000006</v>
      </c>
      <c r="F90" s="33">
        <f t="shared" ref="F90:F91" si="4">+E90/12</f>
        <v>42.628000000000007</v>
      </c>
      <c r="G90" s="5" t="s">
        <v>31</v>
      </c>
      <c r="H90" s="5"/>
      <c r="I90" s="5"/>
      <c r="J90" s="1"/>
      <c r="K90" s="14"/>
    </row>
    <row r="91" spans="1:11" ht="15" x14ac:dyDescent="0.25">
      <c r="A91" s="24">
        <v>1</v>
      </c>
      <c r="B91" s="25" t="s">
        <v>8</v>
      </c>
      <c r="C91" s="24">
        <v>6.5000000000000002E-2</v>
      </c>
      <c r="D91" s="31">
        <f>SUMPRODUCT(($D$17:$D$78=A91)*($E$17:$E$78=B91)*($F$17:$F$78=C91)*($C$17:$C$78))</f>
        <v>13</v>
      </c>
      <c r="E91" s="32">
        <f>SUMPRODUCT(($D$17:$D$78=A91)*($E$17:$E$78=B91)*($F$17:$F$78=C91)*($C$17:$C$78)*($G$17:$G$78))</f>
        <v>354.15</v>
      </c>
      <c r="F91" s="33">
        <f t="shared" si="4"/>
        <v>29.512499999999999</v>
      </c>
      <c r="G91" s="5" t="s">
        <v>31</v>
      </c>
      <c r="H91" s="5"/>
      <c r="I91" s="5"/>
      <c r="J91" s="1"/>
      <c r="K91" s="14"/>
    </row>
    <row r="92" spans="1:11" s="74" customFormat="1" ht="15" x14ac:dyDescent="0.25">
      <c r="A92" s="66">
        <v>1</v>
      </c>
      <c r="B92" s="67" t="s">
        <v>8</v>
      </c>
      <c r="C92" s="66">
        <v>9.5000000000000001E-2</v>
      </c>
      <c r="D92" s="68">
        <f>SUMPRODUCT(($D$17:$D$78=A92)*($E$17:$E$78=B92)*($F$17:$F$78=C92)*($C$17:$C$78))</f>
        <v>5</v>
      </c>
      <c r="E92" s="69">
        <f>SUMPRODUCT(($D$17:$D$78=A92)*($E$17:$E$78=B92)*($F$17:$F$78=C92)*($C$17:$C$78)*($G$17:$G$78))</f>
        <v>216.40899999999999</v>
      </c>
      <c r="F92" s="70">
        <f t="shared" ref="F92:F93" si="5">+E92/12</f>
        <v>18.034083333333331</v>
      </c>
      <c r="G92" s="71" t="s">
        <v>31</v>
      </c>
      <c r="H92" s="71"/>
      <c r="I92" s="71"/>
      <c r="J92" s="72"/>
      <c r="K92" s="73"/>
    </row>
    <row r="93" spans="1:11" s="74" customFormat="1" ht="15" x14ac:dyDescent="0.25">
      <c r="A93" s="66"/>
      <c r="B93" s="67"/>
      <c r="C93" s="66"/>
      <c r="D93" s="68">
        <f>SUMPRODUCT(($D$17:$D$78=A93)*($E$17:$E$78=B93)*($F$17:$F$78=C93)*($C$17:$C$78))</f>
        <v>0</v>
      </c>
      <c r="E93" s="69">
        <f>SUMPRODUCT(($D$17:$D$78=A93)*($E$17:$E$78=B93)*($F$17:$F$78=C93)*($C$17:$C$78)*($G$17:$G$78))</f>
        <v>0</v>
      </c>
      <c r="F93" s="70">
        <f t="shared" si="5"/>
        <v>0</v>
      </c>
      <c r="G93" s="71" t="s">
        <v>64</v>
      </c>
      <c r="H93" s="71"/>
      <c r="I93" s="71"/>
      <c r="J93" s="72"/>
      <c r="K93" s="73"/>
    </row>
    <row r="94" spans="1:11" ht="15" x14ac:dyDescent="0.25">
      <c r="A94" s="24"/>
      <c r="B94" s="25"/>
      <c r="C94" s="24"/>
      <c r="D94" s="9"/>
      <c r="E94" s="26"/>
      <c r="F94" s="1"/>
      <c r="G94" s="14"/>
      <c r="H94" s="14"/>
      <c r="I94" s="14"/>
      <c r="J94" s="1"/>
      <c r="K94" s="14"/>
    </row>
    <row r="95" spans="1:11" ht="15" x14ac:dyDescent="0.25">
      <c r="A95" s="24">
        <v>1</v>
      </c>
      <c r="B95" s="25" t="s">
        <v>40</v>
      </c>
      <c r="C95" s="24">
        <v>4.9000000000000002E-2</v>
      </c>
      <c r="D95" s="31">
        <f>SUMPRODUCT(($D$17:$D$78=A95)*($E$17:$E$78=B95)*($F$17:$F$78=C95)*($C$17:$C$78))</f>
        <v>1</v>
      </c>
      <c r="E95" s="32">
        <f>SUMPRODUCT(($D$17:$D$78=A95)*($E$17:$E$78=B95)*($F$17:$F$78=C95)*($C$17:$C$78)*($G$17:$G$78))</f>
        <v>36</v>
      </c>
      <c r="F95" s="33">
        <f t="shared" ref="F95" si="6">+E95/12</f>
        <v>3</v>
      </c>
      <c r="G95" s="5" t="s">
        <v>31</v>
      </c>
      <c r="H95" s="5"/>
      <c r="I95" s="5"/>
      <c r="J95" s="1"/>
      <c r="K95" s="14"/>
    </row>
    <row r="96" spans="1:11" ht="15" x14ac:dyDescent="0.25">
      <c r="A96" s="24">
        <v>1</v>
      </c>
      <c r="B96" s="25" t="s">
        <v>40</v>
      </c>
      <c r="C96" s="24">
        <v>6.5000000000000002E-2</v>
      </c>
      <c r="D96" s="31">
        <f>SUMPRODUCT(($D$17:$D$78=A96)*($E$17:$E$78=B96)*($F$17:$F$78=C96)*($C$17:$C$78))</f>
        <v>0</v>
      </c>
      <c r="E96" s="32">
        <f>SUMPRODUCT(($D$17:$D$78=A96)*($E$17:$E$78=B96)*($F$17:$F$78=C96)*($C$17:$C$78)*($G$17:$G$78))</f>
        <v>0</v>
      </c>
      <c r="F96" s="33">
        <f t="shared" ref="F96" si="7">+E96/12</f>
        <v>0</v>
      </c>
      <c r="G96" s="5" t="s">
        <v>31</v>
      </c>
      <c r="H96" s="5"/>
      <c r="I96" s="5"/>
      <c r="J96" s="1"/>
      <c r="K96" s="14"/>
    </row>
    <row r="97" spans="1:11" ht="15" x14ac:dyDescent="0.25">
      <c r="A97" s="24"/>
      <c r="B97" s="25"/>
      <c r="C97" s="24"/>
      <c r="D97" s="9"/>
      <c r="E97" s="26"/>
      <c r="F97" s="1"/>
      <c r="G97" s="27"/>
      <c r="H97" s="27"/>
      <c r="I97" s="27"/>
      <c r="K97" s="27"/>
    </row>
    <row r="98" spans="1:11" ht="15" x14ac:dyDescent="0.25">
      <c r="A98" s="24"/>
      <c r="B98" s="25"/>
      <c r="C98" s="28" t="s">
        <v>33</v>
      </c>
      <c r="D98" s="35">
        <f>SUM(D88:D97)</f>
        <v>59</v>
      </c>
      <c r="E98" s="36" t="s">
        <v>34</v>
      </c>
      <c r="K98" s="14"/>
    </row>
    <row r="99" spans="1:11" ht="15" x14ac:dyDescent="0.25">
      <c r="A99" s="24"/>
      <c r="B99" s="25"/>
      <c r="C99" s="28" t="s">
        <v>32</v>
      </c>
      <c r="D99" s="37">
        <f>SUM(E88:E97)/12</f>
        <v>113.14416666666666</v>
      </c>
      <c r="E99" s="38" t="s">
        <v>67</v>
      </c>
      <c r="K99" s="1"/>
    </row>
    <row r="101" spans="1:11" ht="15" x14ac:dyDescent="0.25">
      <c r="A101" s="15"/>
      <c r="B101" s="16"/>
      <c r="C101" s="16"/>
      <c r="D101" s="17"/>
      <c r="E101" s="18"/>
      <c r="F101" s="16"/>
      <c r="G101" s="19"/>
      <c r="H101" s="19"/>
      <c r="I101" s="19"/>
      <c r="J101" s="20"/>
      <c r="K101" s="16"/>
    </row>
    <row r="103" spans="1:11" ht="15" x14ac:dyDescent="0.25">
      <c r="A103" s="1"/>
      <c r="B103" s="39" t="s">
        <v>19</v>
      </c>
      <c r="C103" s="40"/>
      <c r="D103" s="41"/>
      <c r="E103" s="42"/>
      <c r="F103" s="1"/>
    </row>
    <row r="104" spans="1:11" ht="15" x14ac:dyDescent="0.25">
      <c r="A104" s="1"/>
      <c r="B104" s="43" t="s">
        <v>20</v>
      </c>
      <c r="C104" s="10" t="s">
        <v>14</v>
      </c>
      <c r="D104" s="44" t="s">
        <v>21</v>
      </c>
      <c r="E104" s="45"/>
      <c r="F104" s="1"/>
    </row>
    <row r="105" spans="1:11" x14ac:dyDescent="0.2">
      <c r="A105" s="1"/>
      <c r="B105" s="46"/>
      <c r="C105" s="1"/>
      <c r="D105" s="44" t="s">
        <v>45</v>
      </c>
      <c r="E105" s="45"/>
      <c r="F105" s="1"/>
    </row>
    <row r="106" spans="1:11" x14ac:dyDescent="0.2">
      <c r="A106" s="1"/>
      <c r="B106" s="46"/>
      <c r="C106" s="1"/>
      <c r="D106" s="44"/>
      <c r="E106" s="45"/>
      <c r="F106" s="1"/>
    </row>
    <row r="107" spans="1:11" x14ac:dyDescent="0.2">
      <c r="A107" s="1"/>
      <c r="B107" s="48">
        <v>1</v>
      </c>
      <c r="C107" s="49" t="s">
        <v>38</v>
      </c>
      <c r="D107" s="31">
        <f>SUMPRODUCT(($D$17:$D$78=B107)*($J$17:$J$78=C107)*($C$17:$C$78))</f>
        <v>4</v>
      </c>
      <c r="E107" s="45"/>
      <c r="F107" s="14"/>
    </row>
    <row r="108" spans="1:11" x14ac:dyDescent="0.2">
      <c r="A108" s="1"/>
      <c r="B108" s="48">
        <v>1</v>
      </c>
      <c r="C108" s="49" t="s">
        <v>39</v>
      </c>
      <c r="D108" s="31">
        <f>SUMPRODUCT(($D$17:$D$78=B108)*($J$17:$J$78=C108)*($C$17:$C$78))</f>
        <v>1</v>
      </c>
      <c r="E108" s="45"/>
      <c r="F108" s="14"/>
    </row>
    <row r="109" spans="1:11" x14ac:dyDescent="0.2">
      <c r="A109" s="1"/>
      <c r="B109" s="48">
        <v>1</v>
      </c>
      <c r="C109" s="49" t="s">
        <v>42</v>
      </c>
      <c r="D109" s="31">
        <f>SUMPRODUCT(($D$17:$D$78=B109)*($J$17:$J$78=C109)*($C$17:$C$78))</f>
        <v>0</v>
      </c>
      <c r="E109" s="45"/>
      <c r="F109" s="14"/>
    </row>
    <row r="110" spans="1:11" x14ac:dyDescent="0.2">
      <c r="A110" s="1"/>
      <c r="B110" s="48">
        <v>1</v>
      </c>
      <c r="C110" s="49" t="s">
        <v>41</v>
      </c>
      <c r="D110" s="31">
        <f>SUMPRODUCT(($D$17:$D$78=B110)*($J$17:$J$78=C110)*($C$17:$C$78))</f>
        <v>2</v>
      </c>
      <c r="E110" s="45"/>
      <c r="F110" s="14"/>
    </row>
    <row r="111" spans="1:11" x14ac:dyDescent="0.2">
      <c r="A111" s="1"/>
      <c r="B111" s="48">
        <v>1</v>
      </c>
      <c r="C111" s="49" t="s">
        <v>43</v>
      </c>
      <c r="D111" s="31">
        <f>SUMPRODUCT(($D$17:$D$78=B111)*($J$17:$J$78=C111)*($C$17:$C$78))</f>
        <v>0</v>
      </c>
      <c r="E111" s="45"/>
      <c r="F111" s="14"/>
    </row>
    <row r="112" spans="1:11" ht="13.5" x14ac:dyDescent="0.2">
      <c r="A112" s="1"/>
      <c r="B112" s="46"/>
      <c r="C112" s="1"/>
      <c r="D112" s="47"/>
      <c r="E112" s="45"/>
      <c r="F112" s="14"/>
    </row>
    <row r="113" spans="1:6" ht="13.5" x14ac:dyDescent="0.2">
      <c r="A113" s="1"/>
      <c r="B113" s="46"/>
      <c r="C113" s="4" t="s">
        <v>22</v>
      </c>
      <c r="D113" s="50">
        <f>SUM(D107:D112)</f>
        <v>7</v>
      </c>
      <c r="E113" s="45"/>
      <c r="F113" s="14"/>
    </row>
    <row r="114" spans="1:6" x14ac:dyDescent="0.2">
      <c r="B114" s="51"/>
      <c r="C114" s="52"/>
      <c r="D114" s="52"/>
      <c r="E114" s="53"/>
    </row>
    <row r="219" spans="1:9" x14ac:dyDescent="0.2">
      <c r="A219" s="4"/>
      <c r="B219" s="5"/>
      <c r="C219" s="5"/>
      <c r="D219" s="3"/>
      <c r="E219" s="5"/>
      <c r="F219" s="3"/>
      <c r="G219" s="3"/>
      <c r="H219" s="3"/>
      <c r="I219" s="3"/>
    </row>
    <row r="220" spans="1:9" x14ac:dyDescent="0.2">
      <c r="A220" s="4"/>
      <c r="B220" s="1"/>
      <c r="C220" s="5"/>
      <c r="D220" s="3"/>
      <c r="E220" s="5"/>
      <c r="F220" s="3"/>
      <c r="G220" s="3"/>
      <c r="H220" s="3"/>
      <c r="I220" s="3"/>
    </row>
    <row r="221" spans="1:9" x14ac:dyDescent="0.2">
      <c r="A221" s="4"/>
      <c r="B221" s="5"/>
      <c r="C221" s="5"/>
      <c r="D221" s="3"/>
      <c r="E221" s="5"/>
      <c r="F221" s="3"/>
      <c r="G221" s="3"/>
      <c r="H221" s="3"/>
      <c r="I221" s="3"/>
    </row>
    <row r="222" spans="1:9" x14ac:dyDescent="0.2">
      <c r="A222" s="4"/>
      <c r="B222" s="5"/>
      <c r="C222" s="5"/>
      <c r="D222" s="3"/>
      <c r="E222" s="5"/>
      <c r="F222" s="3"/>
      <c r="G222" s="3"/>
      <c r="H222" s="3"/>
      <c r="I222" s="3"/>
    </row>
    <row r="223" spans="1:9" x14ac:dyDescent="0.2">
      <c r="A223" s="4"/>
      <c r="B223" s="1"/>
      <c r="C223" s="5"/>
      <c r="D223" s="3"/>
      <c r="E223" s="5"/>
      <c r="F223" s="3"/>
      <c r="G223" s="3"/>
      <c r="H223" s="3"/>
      <c r="I223" s="3"/>
    </row>
    <row r="224" spans="1:9" x14ac:dyDescent="0.2">
      <c r="A224" s="4"/>
      <c r="B224" s="1"/>
      <c r="C224" s="5"/>
      <c r="D224" s="3"/>
      <c r="E224" s="5"/>
      <c r="F224" s="3"/>
      <c r="G224" s="3"/>
      <c r="H224" s="3"/>
      <c r="I224" s="3"/>
    </row>
    <row r="225" spans="1:10" x14ac:dyDescent="0.2">
      <c r="A225" s="4"/>
      <c r="B225" s="5"/>
      <c r="C225" s="5"/>
      <c r="D225" s="3"/>
      <c r="E225" s="5"/>
      <c r="F225" s="3"/>
      <c r="G225" s="3"/>
      <c r="H225" s="3"/>
      <c r="I225" s="3"/>
    </row>
    <row r="226" spans="1:10" x14ac:dyDescent="0.2">
      <c r="A226" s="4"/>
      <c r="B226" s="5"/>
      <c r="C226" s="5"/>
      <c r="D226" s="3"/>
      <c r="E226" s="5"/>
      <c r="F226" s="3"/>
      <c r="G226" s="3"/>
      <c r="H226" s="3"/>
      <c r="I226" s="3"/>
    </row>
    <row r="227" spans="1:10" x14ac:dyDescent="0.2">
      <c r="A227" s="4"/>
      <c r="B227" s="1"/>
      <c r="C227" s="5"/>
      <c r="D227" s="3"/>
      <c r="E227" s="5"/>
      <c r="F227" s="3"/>
      <c r="G227" s="3"/>
      <c r="H227" s="3"/>
      <c r="I227" s="3"/>
    </row>
    <row r="228" spans="1:10" x14ac:dyDescent="0.2">
      <c r="A228" s="4"/>
      <c r="B228" s="1"/>
      <c r="C228" s="1"/>
      <c r="D228" s="2"/>
      <c r="E228" s="5"/>
      <c r="F228" s="2"/>
      <c r="G228" s="2"/>
      <c r="H228" s="2"/>
      <c r="I228" s="2"/>
    </row>
    <row r="229" spans="1:10" x14ac:dyDescent="0.2">
      <c r="A229" s="4"/>
      <c r="B229" s="5"/>
      <c r="C229" s="1"/>
      <c r="D229" s="2"/>
      <c r="E229" s="5"/>
      <c r="F229" s="2"/>
      <c r="G229" s="2"/>
      <c r="H229" s="2"/>
      <c r="I229" s="2"/>
    </row>
    <row r="230" spans="1:10" x14ac:dyDescent="0.2">
      <c r="A230" s="4"/>
      <c r="B230" s="1"/>
      <c r="C230" s="1"/>
      <c r="D230" s="2"/>
      <c r="E230" s="5"/>
      <c r="F230" s="2"/>
      <c r="G230" s="2"/>
      <c r="H230" s="2"/>
      <c r="I230" s="2"/>
    </row>
    <row r="231" spans="1:10" x14ac:dyDescent="0.2">
      <c r="A231" s="4"/>
      <c r="B231" s="1"/>
      <c r="C231" s="1"/>
      <c r="D231" s="2"/>
      <c r="E231" s="5"/>
      <c r="F231" s="2"/>
      <c r="G231" s="2"/>
      <c r="H231" s="2"/>
      <c r="I231" s="2"/>
    </row>
    <row r="232" spans="1:10" x14ac:dyDescent="0.2">
      <c r="A232" s="4"/>
      <c r="B232" s="1"/>
      <c r="C232" s="1"/>
      <c r="D232" s="2"/>
      <c r="E232" s="5"/>
      <c r="F232" s="2"/>
      <c r="G232" s="2"/>
      <c r="H232" s="2"/>
      <c r="I232" s="2"/>
    </row>
    <row r="233" spans="1:10" x14ac:dyDescent="0.2">
      <c r="A233" s="4"/>
      <c r="B233" s="5"/>
      <c r="C233" s="5"/>
      <c r="D233" s="3"/>
      <c r="E233" s="1"/>
      <c r="F233" s="3"/>
      <c r="G233" s="3"/>
      <c r="H233" s="3"/>
      <c r="I233" s="3"/>
      <c r="J233" s="7"/>
    </row>
    <row r="234" spans="1:10" x14ac:dyDescent="0.2">
      <c r="A234" s="4"/>
      <c r="B234" s="5"/>
      <c r="C234" s="5"/>
      <c r="D234" s="3"/>
      <c r="E234" s="1"/>
      <c r="F234" s="3"/>
      <c r="G234" s="3"/>
      <c r="H234" s="3"/>
      <c r="I234" s="3"/>
      <c r="J234" s="7"/>
    </row>
  </sheetData>
  <phoneticPr fontId="1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VR3 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</dc:creator>
  <cp:lastModifiedBy>Don Van Raay</cp:lastModifiedBy>
  <cp:lastPrinted>2026-09-09T12:35:19Z</cp:lastPrinted>
  <dcterms:created xsi:type="dcterms:W3CDTF">2007-08-01T01:27:03Z</dcterms:created>
  <dcterms:modified xsi:type="dcterms:W3CDTF">2026-09-09T12:35:39Z</dcterms:modified>
</cp:coreProperties>
</file>